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INGSTON 01-09-2017\ROMANIA HISTORIC RALLY\RHWR\8ème WRHR\1 - Réglement - Sécurité\"/>
    </mc:Choice>
  </mc:AlternateContent>
  <xr:revisionPtr revIDLastSave="0" documentId="13_ncr:1_{F0DABB64-49E5-4C3D-833A-4928AEA2C6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ORAR" sheetId="1" r:id="rId1"/>
  </sheets>
  <calcPr calcId="191029"/>
</workbook>
</file>

<file path=xl/calcChain.xml><?xml version="1.0" encoding="utf-8"?>
<calcChain xmlns="http://schemas.openxmlformats.org/spreadsheetml/2006/main">
  <c r="E21" i="1" l="1"/>
  <c r="E43" i="1"/>
  <c r="E36" i="1"/>
  <c r="E68" i="1" l="1"/>
  <c r="G68" i="1" s="1"/>
  <c r="G43" i="1"/>
  <c r="G36" i="1"/>
  <c r="E66" i="1" l="1"/>
  <c r="E47" i="1"/>
  <c r="E31" i="1" l="1"/>
  <c r="G31" i="1" s="1"/>
  <c r="E14" i="1" l="1"/>
  <c r="C22" i="1" l="1"/>
  <c r="D48" i="1"/>
  <c r="D22" i="1"/>
  <c r="E64" i="1" l="1"/>
  <c r="G66" i="1"/>
  <c r="E62" i="1"/>
  <c r="E40" i="1"/>
  <c r="G40" i="1" s="1"/>
  <c r="E33" i="1"/>
  <c r="G33" i="1" s="1"/>
  <c r="E29" i="1"/>
  <c r="H12" i="1"/>
  <c r="H13" i="1" s="1"/>
  <c r="H14" i="1" s="1"/>
  <c r="H15" i="1" s="1"/>
  <c r="H16" i="1" s="1"/>
  <c r="H18" i="1" s="1"/>
  <c r="H19" i="1" s="1"/>
  <c r="H20" i="1" s="1"/>
  <c r="H21" i="1" s="1"/>
  <c r="E12" i="1"/>
  <c r="G12" i="1" s="1"/>
  <c r="D69" i="1"/>
  <c r="C48" i="1"/>
  <c r="H28" i="1"/>
  <c r="H29" i="1" s="1"/>
  <c r="H30" i="1" s="1"/>
  <c r="H31" i="1" s="1"/>
  <c r="H32" i="1" s="1"/>
  <c r="H33" i="1" l="1"/>
  <c r="H35" i="1" s="1"/>
  <c r="H36" i="1" s="1"/>
  <c r="H37" i="1" s="1"/>
  <c r="H38" i="1" s="1"/>
  <c r="C69" i="1" l="1"/>
  <c r="E59" i="1"/>
  <c r="G59" i="1" s="1"/>
  <c r="E38" i="1"/>
  <c r="G38" i="1" s="1"/>
  <c r="G14" i="1"/>
  <c r="H54" i="1" l="1"/>
  <c r="E55" i="1" l="1"/>
  <c r="E45" i="1"/>
  <c r="E48" i="1" s="1"/>
  <c r="E57" i="1"/>
  <c r="F48" i="1" l="1"/>
  <c r="D75" i="1" l="1"/>
  <c r="H55" i="1" l="1"/>
  <c r="H56" i="1" s="1"/>
  <c r="D74" i="1" l="1"/>
  <c r="D73" i="1"/>
  <c r="C73" i="1"/>
  <c r="E19" i="1"/>
  <c r="G19" i="1" s="1"/>
  <c r="C75" i="1"/>
  <c r="E75" i="1" s="1"/>
  <c r="C74" i="1"/>
  <c r="E16" i="1"/>
  <c r="G16" i="1" s="1"/>
  <c r="G62" i="1"/>
  <c r="H57" i="1"/>
  <c r="H58" i="1" s="1"/>
  <c r="H59" i="1" s="1"/>
  <c r="H61" i="1" s="1"/>
  <c r="H62" i="1" s="1"/>
  <c r="H63" i="1" s="1"/>
  <c r="G29" i="1"/>
  <c r="G45" i="1"/>
  <c r="G57" i="1"/>
  <c r="E69" i="1"/>
  <c r="C76" i="1" l="1"/>
  <c r="E22" i="1"/>
  <c r="F22" i="1" s="1"/>
  <c r="H64" i="1"/>
  <c r="H65" i="1" s="1"/>
  <c r="H66" i="1" s="1"/>
  <c r="H67" i="1" s="1"/>
  <c r="H68" i="1" s="1"/>
  <c r="G21" i="1"/>
  <c r="E74" i="1"/>
  <c r="F74" i="1" s="1"/>
  <c r="F69" i="1"/>
  <c r="G47" i="1"/>
  <c r="G64" i="1"/>
  <c r="D76" i="1"/>
  <c r="F75" i="1"/>
  <c r="G55" i="1"/>
  <c r="E76" i="1" l="1"/>
  <c r="F76" i="1" s="1"/>
  <c r="E73" i="1"/>
  <c r="F73" i="1" s="1"/>
  <c r="H69" i="1" l="1"/>
  <c r="H22" i="1" l="1"/>
  <c r="H39" i="1" l="1"/>
  <c r="H40" i="1" s="1"/>
  <c r="H42" i="1" s="1"/>
  <c r="H43" i="1" s="1"/>
  <c r="H44" i="1" s="1"/>
  <c r="H45" i="1" s="1"/>
  <c r="H46" i="1" s="1"/>
  <c r="H47" i="1" s="1"/>
  <c r="H48" i="1" l="1"/>
</calcChain>
</file>

<file path=xl/sharedStrings.xml><?xml version="1.0" encoding="utf-8"?>
<sst xmlns="http://schemas.openxmlformats.org/spreadsheetml/2006/main" count="193" uniqueCount="97">
  <si>
    <t xml:space="preserve"> </t>
  </si>
  <si>
    <t>TOTAL         dist</t>
  </si>
  <si>
    <t>Section 1</t>
  </si>
  <si>
    <t>Total</t>
  </si>
  <si>
    <t>SS %</t>
  </si>
  <si>
    <t xml:space="preserve">  </t>
  </si>
  <si>
    <t>Section 5</t>
  </si>
  <si>
    <t>2A</t>
  </si>
  <si>
    <t xml:space="preserve">CH/ES/ZR  TC/SS/RZ  </t>
  </si>
  <si>
    <t>LOCALITE / LOCATION</t>
  </si>
  <si>
    <t>Distance partiel  Liaison dist</t>
  </si>
  <si>
    <t xml:space="preserve">Temp Impartie            Target Time                </t>
  </si>
  <si>
    <t xml:space="preserve">Premiere Voiture          First car due </t>
  </si>
  <si>
    <t xml:space="preserve">ES/SS     Dist. km             </t>
  </si>
  <si>
    <t>Entrée Regroupement A</t>
  </si>
  <si>
    <t>Entrée Regroupement B</t>
  </si>
  <si>
    <t>Vitesse moyenne Speed</t>
  </si>
  <si>
    <t>ES</t>
  </si>
  <si>
    <t>Dist. partiel</t>
  </si>
  <si>
    <t>Entrée Regroupement C</t>
  </si>
  <si>
    <t>13A</t>
  </si>
  <si>
    <t>13B</t>
  </si>
  <si>
    <t>Sortie Regroupement  A</t>
  </si>
  <si>
    <t>Section 2</t>
  </si>
  <si>
    <t xml:space="preserve">SECTION 1&amp;2 </t>
  </si>
  <si>
    <t>Section 6</t>
  </si>
  <si>
    <t>COMANDĂU 1</t>
  </si>
  <si>
    <t>COMANDĂU 2</t>
  </si>
  <si>
    <t>REGROUPEMENT A</t>
  </si>
  <si>
    <t>REGROUPEMENT B</t>
  </si>
  <si>
    <t>REGROUPEMENT C</t>
  </si>
  <si>
    <t>Sortie Regroupement  B</t>
  </si>
  <si>
    <t>Sortie Regroupement  C</t>
  </si>
  <si>
    <t>Comandău</t>
  </si>
  <si>
    <t>6A</t>
  </si>
  <si>
    <t>6B</t>
  </si>
  <si>
    <t>MICA SIRIU 1</t>
  </si>
  <si>
    <t>MICA SIRIU 2</t>
  </si>
  <si>
    <t>16A</t>
  </si>
  <si>
    <t>Comandau</t>
  </si>
  <si>
    <t>PĂPĂUȚI 1</t>
  </si>
  <si>
    <t>Păpăuți</t>
  </si>
  <si>
    <t>Hârboca</t>
  </si>
  <si>
    <t>Covasna</t>
  </si>
  <si>
    <t>CHIUZUL PĂPĂUȚI</t>
  </si>
  <si>
    <t>KORPAS 1</t>
  </si>
  <si>
    <t>KORPAS 2</t>
  </si>
  <si>
    <t>COMANDĂU 3</t>
  </si>
  <si>
    <t>BETAȘU 1</t>
  </si>
  <si>
    <t>MICA SIRIU INVERS 1</t>
  </si>
  <si>
    <t>MICA SIRIU INVERS 2</t>
  </si>
  <si>
    <t>Section 3</t>
  </si>
  <si>
    <t>Section 4</t>
  </si>
  <si>
    <t>2B</t>
  </si>
  <si>
    <t>3A</t>
  </si>
  <si>
    <t>PĂPĂUȚI 2</t>
  </si>
  <si>
    <t>Bețașu</t>
  </si>
  <si>
    <t>Mica Siriu</t>
  </si>
  <si>
    <t>BETAȘU 2</t>
  </si>
  <si>
    <t>8A</t>
  </si>
  <si>
    <t>8B</t>
  </si>
  <si>
    <t>REGROUPEMENT D</t>
  </si>
  <si>
    <t>10A</t>
  </si>
  <si>
    <t xml:space="preserve">SECTION 3&amp;5 totals    </t>
  </si>
  <si>
    <t>Section 7</t>
  </si>
  <si>
    <t xml:space="preserve">SECTION 6&amp;7 totals    </t>
  </si>
  <si>
    <t>Entrée Regroupement D</t>
  </si>
  <si>
    <t>Sortie Regroupement  D</t>
  </si>
  <si>
    <t>Arrive parc assistance Covasna</t>
  </si>
  <si>
    <t>Depart parc assistance Covasna</t>
  </si>
  <si>
    <t>Arrive parc ferme Hotel Clermont</t>
  </si>
  <si>
    <t>TC</t>
  </si>
  <si>
    <t>Location</t>
  </si>
  <si>
    <t>Dist</t>
  </si>
  <si>
    <t>Program</t>
  </si>
  <si>
    <t>09:00-12:30</t>
  </si>
  <si>
    <t>13:30-17:00</t>
  </si>
  <si>
    <t>SD</t>
  </si>
  <si>
    <t>2,00</t>
  </si>
  <si>
    <t>HÂRBOCA SCURT</t>
  </si>
  <si>
    <t>PÂRÂUL HALOM SCURT</t>
  </si>
  <si>
    <t>Comandau - Groupe 1</t>
  </si>
  <si>
    <t>Comandau - Groupe 2</t>
  </si>
  <si>
    <t>8 eme WINTER ROMANIA HISTORIC RALLY 19-21 JANVIER 2024</t>
  </si>
  <si>
    <t>DEPART SECTION 1                                          ITINERAIRE                         VENDREDI 19 JANVIER 2024</t>
  </si>
  <si>
    <t>DEPART SECTION 2                                            ITINERAIRE                          SAMEDI 20 JANVIER 2024</t>
  </si>
  <si>
    <t>DEPART SECTION 3                                            ITINERAIRE                          DIMANCHE 21 JANVIER 2024</t>
  </si>
  <si>
    <t>SHAKEDOWN                                                                                               JEUDI 18 JANVIER 2024</t>
  </si>
  <si>
    <t xml:space="preserve">                                                        Winter Romania Historic  Rally 2024</t>
  </si>
  <si>
    <t>Vitesse moyenne Average</t>
  </si>
  <si>
    <t xml:space="preserve">                   Samedi (Sections 3&amp;5)        7 </t>
  </si>
  <si>
    <t xml:space="preserve">                   Vendredi (Section 1&amp;2)        3</t>
  </si>
  <si>
    <t xml:space="preserve">                Dimanche (Sections 6&amp;7)       6</t>
  </si>
  <si>
    <t xml:space="preserve">                             Total       16</t>
  </si>
  <si>
    <t>Lever du soleil - 07:51 / Coucher - 17:03</t>
  </si>
  <si>
    <t>Lever du soleil - 07:51 / Coucher - 17:02</t>
  </si>
  <si>
    <t>Lever du soleil - 07:50 / Coucher - 17:04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</si>
</sst>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  <charset val="238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20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2" fontId="4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0" borderId="0" xfId="0" applyFont="1"/>
    <xf numFmtId="2" fontId="7" fillId="2" borderId="8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textRotation="180" wrapText="1"/>
    </xf>
    <xf numFmtId="0" fontId="8" fillId="0" borderId="0" xfId="0" applyFont="1" applyAlignment="1">
      <alignment vertical="center" textRotation="180"/>
    </xf>
    <xf numFmtId="0" fontId="12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left" vertical="center"/>
    </xf>
    <xf numFmtId="0" fontId="1" fillId="0" borderId="0" xfId="0" applyFont="1"/>
    <xf numFmtId="0" fontId="15" fillId="0" borderId="0" xfId="0" applyFont="1"/>
    <xf numFmtId="0" fontId="8" fillId="4" borderId="14" xfId="0" applyFont="1" applyFill="1" applyBorder="1" applyAlignment="1">
      <alignment vertical="center" textRotation="180"/>
    </xf>
    <xf numFmtId="0" fontId="8" fillId="4" borderId="8" xfId="0" applyFont="1" applyFill="1" applyBorder="1" applyAlignment="1">
      <alignment vertical="center" textRotation="90" wrapText="1"/>
    </xf>
    <xf numFmtId="0" fontId="18" fillId="0" borderId="2" xfId="0" applyFont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vertical="center"/>
    </xf>
    <xf numFmtId="2" fontId="17" fillId="4" borderId="0" xfId="0" applyNumberFormat="1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20" fontId="5" fillId="4" borderId="0" xfId="0" applyNumberFormat="1" applyFont="1" applyFill="1" applyAlignment="1">
      <alignment horizontal="center" vertical="center"/>
    </xf>
    <xf numFmtId="20" fontId="22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2" fontId="18" fillId="0" borderId="0" xfId="0" applyNumberFormat="1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2" fontId="18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4" fontId="18" fillId="4" borderId="0" xfId="0" applyNumberFormat="1" applyFont="1" applyFill="1" applyAlignment="1">
      <alignment horizontal="center" vertical="center"/>
    </xf>
    <xf numFmtId="20" fontId="13" fillId="4" borderId="0" xfId="0" applyNumberFormat="1" applyFont="1" applyFill="1" applyAlignment="1">
      <alignment horizontal="center" vertical="center"/>
    </xf>
    <xf numFmtId="20" fontId="21" fillId="4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/>
    <xf numFmtId="0" fontId="18" fillId="2" borderId="0" xfId="0" applyFont="1" applyFill="1" applyAlignment="1">
      <alignment vertical="center"/>
    </xf>
    <xf numFmtId="0" fontId="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0" fontId="7" fillId="4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21" fillId="0" borderId="5" xfId="0" applyNumberFormat="1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/>
    </xf>
    <xf numFmtId="20" fontId="21" fillId="4" borderId="7" xfId="0" applyNumberFormat="1" applyFont="1" applyFill="1" applyBorder="1" applyAlignment="1">
      <alignment horizontal="center" vertical="center"/>
    </xf>
    <xf numFmtId="20" fontId="13" fillId="0" borderId="1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/>
    </xf>
    <xf numFmtId="0" fontId="13" fillId="0" borderId="10" xfId="0" applyFont="1" applyBorder="1"/>
    <xf numFmtId="0" fontId="13" fillId="0" borderId="5" xfId="0" applyFont="1" applyBorder="1"/>
    <xf numFmtId="20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1" xfId="0" applyBorder="1"/>
    <xf numFmtId="0" fontId="23" fillId="0" borderId="0" xfId="0" applyFont="1"/>
    <xf numFmtId="0" fontId="23" fillId="0" borderId="3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20" fontId="13" fillId="0" borderId="4" xfId="0" applyNumberFormat="1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9" fillId="6" borderId="0" xfId="0" applyFont="1" applyFill="1"/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25" fillId="5" borderId="4" xfId="0" applyFont="1" applyFill="1" applyBorder="1" applyAlignment="1">
      <alignment horizontal="left" vertical="center" wrapText="1"/>
    </xf>
    <xf numFmtId="2" fontId="25" fillId="5" borderId="4" xfId="0" applyNumberFormat="1" applyFont="1" applyFill="1" applyBorder="1" applyAlignment="1">
      <alignment horizontal="center" vertical="center"/>
    </xf>
    <xf numFmtId="4" fontId="25" fillId="5" borderId="4" xfId="0" applyNumberFormat="1" applyFont="1" applyFill="1" applyBorder="1" applyAlignment="1">
      <alignment horizontal="center" vertical="center"/>
    </xf>
    <xf numFmtId="10" fontId="25" fillId="5" borderId="4" xfId="0" applyNumberFormat="1" applyFont="1" applyFill="1" applyBorder="1" applyAlignment="1">
      <alignment horizontal="center" vertical="center"/>
    </xf>
    <xf numFmtId="20" fontId="25" fillId="5" borderId="4" xfId="0" applyNumberFormat="1" applyFont="1" applyFill="1" applyBorder="1" applyAlignment="1">
      <alignment horizontal="center" vertical="center"/>
    </xf>
    <xf numFmtId="0" fontId="18" fillId="4" borderId="3" xfId="0" applyFont="1" applyFill="1" applyBorder="1"/>
    <xf numFmtId="0" fontId="18" fillId="7" borderId="2" xfId="0" applyFont="1" applyFill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2" fontId="18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20" fontId="13" fillId="7" borderId="0" xfId="0" applyNumberFormat="1" applyFont="1" applyFill="1" applyAlignment="1">
      <alignment horizontal="center" vertical="center"/>
    </xf>
    <xf numFmtId="20" fontId="22" fillId="7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/>
    </xf>
    <xf numFmtId="0" fontId="26" fillId="5" borderId="1" xfId="0" applyFont="1" applyFill="1" applyBorder="1"/>
    <xf numFmtId="0" fontId="26" fillId="5" borderId="5" xfId="0" applyFont="1" applyFill="1" applyBorder="1"/>
    <xf numFmtId="0" fontId="27" fillId="5" borderId="5" xfId="0" applyFont="1" applyFill="1" applyBorder="1" applyAlignment="1">
      <alignment horizontal="center"/>
    </xf>
    <xf numFmtId="4" fontId="28" fillId="5" borderId="5" xfId="0" applyNumberFormat="1" applyFont="1" applyFill="1" applyBorder="1" applyAlignment="1">
      <alignment horizontal="center"/>
    </xf>
    <xf numFmtId="4" fontId="27" fillId="5" borderId="5" xfId="0" applyNumberFormat="1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2" fontId="13" fillId="4" borderId="5" xfId="0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/>
    </xf>
    <xf numFmtId="10" fontId="7" fillId="4" borderId="1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vertical="center"/>
    </xf>
    <xf numFmtId="0" fontId="29" fillId="5" borderId="3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4" xfId="0" applyFont="1" applyFill="1" applyBorder="1" applyAlignment="1">
      <alignment horizontal="center" vertical="center"/>
    </xf>
    <xf numFmtId="4" fontId="29" fillId="5" borderId="4" xfId="0" applyNumberFormat="1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3" xfId="0" applyFont="1" applyFill="1" applyBorder="1" applyAlignment="1">
      <alignment horizontal="center"/>
    </xf>
    <xf numFmtId="0" fontId="9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0" fillId="0" borderId="11" xfId="0" applyBorder="1" applyAlignment="1">
      <alignment horizontal="center" vertical="center" textRotation="90"/>
    </xf>
    <xf numFmtId="0" fontId="18" fillId="7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24" fillId="5" borderId="3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left" vertical="center"/>
    </xf>
    <xf numFmtId="0" fontId="24" fillId="5" borderId="11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0" fontId="25" fillId="5" borderId="4" xfId="0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 textRotation="90" wrapText="1" shrinkToFit="1"/>
    </xf>
    <xf numFmtId="0" fontId="0" fillId="0" borderId="13" xfId="0" applyBorder="1" applyAlignment="1">
      <alignment horizontal="center" vertical="center" textRotation="90" wrapText="1" shrinkToFit="1"/>
    </xf>
    <xf numFmtId="0" fontId="0" fillId="0" borderId="14" xfId="0" applyBorder="1" applyAlignment="1">
      <alignment horizontal="center" vertical="center" textRotation="90" wrapText="1" shrinkToFi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9"/>
  <sheetViews>
    <sheetView tabSelected="1" topLeftCell="A17" zoomScale="124" zoomScaleNormal="124" workbookViewId="0">
      <selection activeCell="H68" sqref="H68"/>
    </sheetView>
  </sheetViews>
  <sheetFormatPr baseColWidth="10" defaultColWidth="9.140625" defaultRowHeight="12.75" x14ac:dyDescent="0.2"/>
  <cols>
    <col min="1" max="1" width="7.5703125" style="3" customWidth="1"/>
    <col min="2" max="2" width="26.7109375" customWidth="1"/>
    <col min="3" max="3" width="5.5703125" style="1" customWidth="1"/>
    <col min="4" max="4" width="8.7109375" style="2" customWidth="1"/>
    <col min="5" max="5" width="6.85546875" style="2" customWidth="1"/>
    <col min="6" max="6" width="8.140625" style="1" customWidth="1"/>
    <col min="7" max="7" width="7.28515625" style="1" customWidth="1"/>
    <col min="8" max="8" width="8.5703125" style="1" customWidth="1"/>
    <col min="9" max="9" width="1.5703125" customWidth="1"/>
  </cols>
  <sheetData>
    <row r="2" spans="1:12" x14ac:dyDescent="0.2">
      <c r="A2" s="153" t="s">
        <v>83</v>
      </c>
      <c r="B2" s="154"/>
      <c r="C2" s="154"/>
      <c r="D2" s="154"/>
      <c r="E2" s="154"/>
      <c r="F2" s="154"/>
      <c r="G2" s="154"/>
      <c r="H2" s="154"/>
      <c r="I2" s="155"/>
    </row>
    <row r="3" spans="1:12" x14ac:dyDescent="0.2">
      <c r="A3" s="147" t="s">
        <v>87</v>
      </c>
      <c r="B3" s="148"/>
      <c r="C3" s="148"/>
      <c r="D3" s="148"/>
      <c r="E3" s="148"/>
      <c r="F3" s="148"/>
      <c r="G3" s="148"/>
      <c r="H3" s="148"/>
      <c r="I3" s="149"/>
    </row>
    <row r="4" spans="1:12" x14ac:dyDescent="0.2">
      <c r="A4" s="85" t="s">
        <v>71</v>
      </c>
      <c r="B4" s="86" t="s">
        <v>72</v>
      </c>
      <c r="C4" s="87" t="s">
        <v>73</v>
      </c>
      <c r="D4" s="88"/>
      <c r="E4" s="88"/>
      <c r="F4" s="89"/>
      <c r="G4" s="89" t="s">
        <v>74</v>
      </c>
      <c r="H4" s="87"/>
      <c r="I4" s="83"/>
    </row>
    <row r="5" spans="1:12" x14ac:dyDescent="0.2">
      <c r="A5" s="124" t="s">
        <v>77</v>
      </c>
      <c r="B5" s="78" t="s">
        <v>81</v>
      </c>
      <c r="C5" s="80" t="s">
        <v>78</v>
      </c>
      <c r="D5" s="90"/>
      <c r="E5" s="90"/>
      <c r="F5" s="90"/>
      <c r="G5" s="79" t="s">
        <v>75</v>
      </c>
      <c r="H5" s="90"/>
      <c r="I5" s="91"/>
    </row>
    <row r="6" spans="1:12" x14ac:dyDescent="0.2">
      <c r="A6" s="125" t="s">
        <v>77</v>
      </c>
      <c r="B6" s="77" t="s">
        <v>82</v>
      </c>
      <c r="C6" s="81" t="s">
        <v>78</v>
      </c>
      <c r="D6" s="92"/>
      <c r="E6" s="92"/>
      <c r="F6" s="92"/>
      <c r="G6" s="70" t="s">
        <v>76</v>
      </c>
      <c r="H6" s="92"/>
      <c r="I6" s="93"/>
    </row>
    <row r="7" spans="1:12" x14ac:dyDescent="0.2">
      <c r="A7" s="84"/>
      <c r="B7" s="54" t="s">
        <v>0</v>
      </c>
      <c r="C7" s="82"/>
      <c r="D7" s="75"/>
      <c r="E7" s="75"/>
      <c r="F7" s="76"/>
      <c r="G7" s="76"/>
      <c r="H7" s="82"/>
      <c r="J7" s="3" t="s">
        <v>0</v>
      </c>
    </row>
    <row r="8" spans="1:12" ht="10.5" customHeight="1" x14ac:dyDescent="0.2">
      <c r="A8" s="27"/>
      <c r="E8" s="94" t="s">
        <v>95</v>
      </c>
      <c r="F8" s="95"/>
      <c r="G8" s="95"/>
      <c r="H8" s="96"/>
      <c r="I8" s="96"/>
    </row>
    <row r="9" spans="1:12" s="6" customFormat="1" ht="12.75" customHeight="1" x14ac:dyDescent="0.2">
      <c r="A9" s="150" t="s">
        <v>84</v>
      </c>
      <c r="B9" s="151"/>
      <c r="C9" s="151"/>
      <c r="D9" s="151"/>
      <c r="E9" s="151"/>
      <c r="F9" s="151"/>
      <c r="G9" s="151"/>
      <c r="H9" s="151"/>
      <c r="I9" s="152"/>
      <c r="J9" s="5"/>
      <c r="K9" s="4" t="s">
        <v>0</v>
      </c>
      <c r="L9" s="4"/>
    </row>
    <row r="10" spans="1:12" s="6" customFormat="1" ht="26.25" customHeight="1" x14ac:dyDescent="0.25">
      <c r="A10" s="13" t="s">
        <v>8</v>
      </c>
      <c r="B10" s="22" t="s">
        <v>9</v>
      </c>
      <c r="C10" s="22" t="s">
        <v>13</v>
      </c>
      <c r="D10" s="22" t="s">
        <v>10</v>
      </c>
      <c r="E10" s="22" t="s">
        <v>1</v>
      </c>
      <c r="F10" s="22" t="s">
        <v>11</v>
      </c>
      <c r="G10" s="22" t="s">
        <v>89</v>
      </c>
      <c r="H10" s="67" t="s">
        <v>12</v>
      </c>
      <c r="I10" s="11"/>
      <c r="J10" s="7" t="s">
        <v>0</v>
      </c>
      <c r="K10" s="4" t="s">
        <v>0</v>
      </c>
      <c r="L10" s="4" t="s">
        <v>0</v>
      </c>
    </row>
    <row r="11" spans="1:12" ht="13.5" customHeight="1" x14ac:dyDescent="0.2">
      <c r="A11" s="72">
        <v>0</v>
      </c>
      <c r="B11" s="44" t="s">
        <v>69</v>
      </c>
      <c r="C11" s="48"/>
      <c r="D11" s="50"/>
      <c r="E11" s="50"/>
      <c r="F11" s="51"/>
      <c r="G11" s="51" t="s">
        <v>0</v>
      </c>
      <c r="H11" s="69">
        <v>0.625</v>
      </c>
      <c r="I11" s="142" t="s">
        <v>2</v>
      </c>
    </row>
    <row r="12" spans="1:12" ht="13.5" customHeight="1" x14ac:dyDescent="0.2">
      <c r="A12" s="46">
        <v>1</v>
      </c>
      <c r="B12" s="44" t="s">
        <v>41</v>
      </c>
      <c r="C12" s="48"/>
      <c r="D12" s="43">
        <v>14.56</v>
      </c>
      <c r="E12" s="43">
        <f>D12</f>
        <v>14.56</v>
      </c>
      <c r="F12" s="34">
        <v>2.0833333333333332E-2</v>
      </c>
      <c r="G12" s="35">
        <f>E12/F12/24</f>
        <v>29.120000000000005</v>
      </c>
      <c r="H12" s="52">
        <f>H11+F12</f>
        <v>0.64583333333333337</v>
      </c>
      <c r="I12" s="143"/>
      <c r="K12" t="s">
        <v>0</v>
      </c>
    </row>
    <row r="13" spans="1:12" x14ac:dyDescent="0.2">
      <c r="A13" s="30"/>
      <c r="B13" s="37" t="s">
        <v>44</v>
      </c>
      <c r="C13" s="38">
        <v>14.45</v>
      </c>
      <c r="D13" s="39"/>
      <c r="E13" s="39"/>
      <c r="F13" s="40">
        <v>2.0833333333333333E-3</v>
      </c>
      <c r="G13" s="35" t="s">
        <v>0</v>
      </c>
      <c r="H13" s="41">
        <f>H12+F13</f>
        <v>0.6479166666666667</v>
      </c>
      <c r="I13" s="143"/>
    </row>
    <row r="14" spans="1:12" x14ac:dyDescent="0.2">
      <c r="A14" s="30">
        <v>2</v>
      </c>
      <c r="B14" s="42" t="s">
        <v>33</v>
      </c>
      <c r="C14" s="31"/>
      <c r="D14" s="32">
        <v>8.1300000000000008</v>
      </c>
      <c r="E14" s="43">
        <f>+C13+D14</f>
        <v>22.58</v>
      </c>
      <c r="F14" s="34">
        <v>2.7777777777777776E-2</v>
      </c>
      <c r="G14" s="35">
        <f>E14/F14/24</f>
        <v>33.869999999999997</v>
      </c>
      <c r="H14" s="36">
        <f>H13+F14</f>
        <v>0.67569444444444449</v>
      </c>
      <c r="I14" s="143"/>
      <c r="J14" s="3" t="s">
        <v>0</v>
      </c>
      <c r="K14" t="s">
        <v>0</v>
      </c>
    </row>
    <row r="15" spans="1:12" x14ac:dyDescent="0.2">
      <c r="A15" s="30"/>
      <c r="B15" s="37" t="s">
        <v>79</v>
      </c>
      <c r="C15" s="38">
        <v>11.77</v>
      </c>
      <c r="D15" s="39"/>
      <c r="E15" s="39"/>
      <c r="F15" s="40">
        <v>2.0833333333333333E-3</v>
      </c>
      <c r="G15" s="35" t="s">
        <v>0</v>
      </c>
      <c r="H15" s="41">
        <f>H14+F15</f>
        <v>0.67777777777777781</v>
      </c>
      <c r="I15" s="143"/>
      <c r="J15" t="s">
        <v>0</v>
      </c>
      <c r="K15" s="23" t="s">
        <v>0</v>
      </c>
    </row>
    <row r="16" spans="1:12" x14ac:dyDescent="0.2">
      <c r="A16" s="30" t="s">
        <v>7</v>
      </c>
      <c r="B16" s="42" t="s">
        <v>14</v>
      </c>
      <c r="C16" s="31"/>
      <c r="D16" s="32">
        <v>0.55000000000000004</v>
      </c>
      <c r="E16" s="43">
        <f>+C15+D16</f>
        <v>12.32</v>
      </c>
      <c r="F16" s="34">
        <v>1.7361111111111112E-2</v>
      </c>
      <c r="G16" s="35">
        <f>E16/F16/24</f>
        <v>29.567999999999998</v>
      </c>
      <c r="H16" s="36">
        <f>H15+F16</f>
        <v>0.69513888888888897</v>
      </c>
      <c r="I16" s="143"/>
      <c r="K16" s="23" t="s">
        <v>0</v>
      </c>
    </row>
    <row r="17" spans="1:12" x14ac:dyDescent="0.2">
      <c r="A17" s="103"/>
      <c r="B17" s="104" t="s">
        <v>28</v>
      </c>
      <c r="C17" s="105"/>
      <c r="D17" s="106"/>
      <c r="E17" s="107"/>
      <c r="F17" s="108">
        <v>5.5555555555555552E-2</v>
      </c>
      <c r="G17" s="108"/>
      <c r="H17" s="109"/>
      <c r="I17" s="29"/>
      <c r="K17" s="23"/>
    </row>
    <row r="18" spans="1:12" x14ac:dyDescent="0.2">
      <c r="A18" s="46" t="s">
        <v>53</v>
      </c>
      <c r="B18" s="42" t="s">
        <v>22</v>
      </c>
      <c r="C18" s="48"/>
      <c r="D18" s="49"/>
      <c r="E18" s="50"/>
      <c r="F18" s="51"/>
      <c r="G18" s="51"/>
      <c r="H18" s="36">
        <f>H16+F17</f>
        <v>0.75069444444444455</v>
      </c>
      <c r="I18" s="144" t="s">
        <v>23</v>
      </c>
      <c r="J18" s="3" t="s">
        <v>0</v>
      </c>
      <c r="K18" s="23" t="s">
        <v>0</v>
      </c>
      <c r="L18" s="3" t="s">
        <v>0</v>
      </c>
    </row>
    <row r="19" spans="1:12" x14ac:dyDescent="0.2">
      <c r="A19" s="46">
        <v>3</v>
      </c>
      <c r="B19" s="42" t="s">
        <v>42</v>
      </c>
      <c r="C19" s="48"/>
      <c r="D19" s="32">
        <v>0.5</v>
      </c>
      <c r="E19" s="43">
        <f>+C18+D19</f>
        <v>0.5</v>
      </c>
      <c r="F19" s="34">
        <v>3.472222222222222E-3</v>
      </c>
      <c r="G19" s="35">
        <f>E19/F19/24</f>
        <v>6</v>
      </c>
      <c r="H19" s="36">
        <f>H18+F19</f>
        <v>0.75416666666666676</v>
      </c>
      <c r="I19" s="145"/>
      <c r="K19" s="23"/>
    </row>
    <row r="20" spans="1:12" x14ac:dyDescent="0.2">
      <c r="A20" s="30"/>
      <c r="B20" s="37" t="s">
        <v>80</v>
      </c>
      <c r="C20" s="38">
        <v>11.77</v>
      </c>
      <c r="D20" s="39"/>
      <c r="E20" s="39"/>
      <c r="F20" s="40">
        <v>2.0833333333333333E-3</v>
      </c>
      <c r="G20" s="35" t="s">
        <v>0</v>
      </c>
      <c r="H20" s="41">
        <f>H19+F20</f>
        <v>0.75625000000000009</v>
      </c>
      <c r="I20" s="145"/>
      <c r="K20" s="23" t="s">
        <v>0</v>
      </c>
    </row>
    <row r="21" spans="1:12" ht="12.6" customHeight="1" x14ac:dyDescent="0.2">
      <c r="A21" s="30" t="s">
        <v>54</v>
      </c>
      <c r="B21" s="44" t="s">
        <v>68</v>
      </c>
      <c r="C21" s="45"/>
      <c r="D21" s="43">
        <v>20.190000000000001</v>
      </c>
      <c r="E21" s="43">
        <f>+C20+D21</f>
        <v>31.96</v>
      </c>
      <c r="F21" s="34">
        <v>4.1666666666666664E-2</v>
      </c>
      <c r="G21" s="35">
        <f>E21/F21/24</f>
        <v>31.960000000000004</v>
      </c>
      <c r="H21" s="36">
        <f>H20+F21</f>
        <v>0.79791666666666672</v>
      </c>
      <c r="I21" s="146"/>
      <c r="J21" s="3" t="s">
        <v>5</v>
      </c>
      <c r="K21" s="10" t="s">
        <v>0</v>
      </c>
    </row>
    <row r="22" spans="1:12" x14ac:dyDescent="0.2">
      <c r="A22" s="102"/>
      <c r="B22" s="97" t="s">
        <v>24</v>
      </c>
      <c r="C22" s="98">
        <f>C15+C20+C13</f>
        <v>37.989999999999995</v>
      </c>
      <c r="D22" s="99">
        <f>D14+D21+D16+D19+D12</f>
        <v>43.93</v>
      </c>
      <c r="E22" s="99">
        <f>E14+E21+E16+E19+E12</f>
        <v>81.92</v>
      </c>
      <c r="F22" s="100">
        <f>C22/E22</f>
        <v>0.46374511718749994</v>
      </c>
      <c r="G22" s="100"/>
      <c r="H22" s="101">
        <f>H21-H11</f>
        <v>0.17291666666666672</v>
      </c>
      <c r="I22" s="21"/>
    </row>
    <row r="23" spans="1:12" x14ac:dyDescent="0.2">
      <c r="A23" s="14"/>
      <c r="B23" s="15"/>
      <c r="C23" s="16"/>
      <c r="D23" s="17"/>
      <c r="E23" s="17"/>
      <c r="F23" s="18"/>
      <c r="G23" s="18"/>
      <c r="H23" s="19"/>
      <c r="I23" s="20"/>
    </row>
    <row r="24" spans="1:12" ht="10.5" customHeight="1" x14ac:dyDescent="0.2">
      <c r="A24" s="27"/>
      <c r="E24" s="137" t="s">
        <v>94</v>
      </c>
      <c r="F24" s="138"/>
      <c r="G24" s="138"/>
      <c r="H24" s="139"/>
      <c r="I24" s="96"/>
    </row>
    <row r="25" spans="1:12" ht="12" customHeight="1" x14ac:dyDescent="0.2">
      <c r="A25" s="150" t="s">
        <v>85</v>
      </c>
      <c r="B25" s="156"/>
      <c r="C25" s="156"/>
      <c r="D25" s="156"/>
      <c r="E25" s="156"/>
      <c r="F25" s="156"/>
      <c r="G25" s="156"/>
      <c r="H25" s="156"/>
      <c r="I25" s="157"/>
    </row>
    <row r="26" spans="1:12" ht="26.25" customHeight="1" x14ac:dyDescent="0.2">
      <c r="A26" s="59" t="s">
        <v>8</v>
      </c>
      <c r="B26" s="60" t="s">
        <v>9</v>
      </c>
      <c r="C26" s="60" t="s">
        <v>13</v>
      </c>
      <c r="D26" s="60" t="s">
        <v>10</v>
      </c>
      <c r="E26" s="60" t="s">
        <v>1</v>
      </c>
      <c r="F26" s="60" t="s">
        <v>11</v>
      </c>
      <c r="G26" s="60" t="s">
        <v>16</v>
      </c>
      <c r="H26" s="61" t="s">
        <v>12</v>
      </c>
      <c r="I26" s="11"/>
      <c r="K26" s="3" t="s">
        <v>0</v>
      </c>
    </row>
    <row r="27" spans="1:12" ht="12.75" customHeight="1" x14ac:dyDescent="0.2">
      <c r="A27" s="73">
        <v>4</v>
      </c>
      <c r="B27" s="62" t="s">
        <v>69</v>
      </c>
      <c r="C27" s="63"/>
      <c r="D27" s="64"/>
      <c r="E27" s="64"/>
      <c r="F27" s="65"/>
      <c r="G27" s="65"/>
      <c r="H27" s="66">
        <v>0.375</v>
      </c>
      <c r="I27" s="158" t="s">
        <v>51</v>
      </c>
      <c r="K27" s="3"/>
    </row>
    <row r="28" spans="1:12" x14ac:dyDescent="0.2">
      <c r="A28" s="30"/>
      <c r="B28" s="37" t="s">
        <v>26</v>
      </c>
      <c r="C28" s="38">
        <v>11.57</v>
      </c>
      <c r="D28" s="39"/>
      <c r="E28" s="39"/>
      <c r="F28" s="40">
        <v>2.0833333333333333E-3</v>
      </c>
      <c r="G28" s="40"/>
      <c r="H28" s="41">
        <f>H27+F28</f>
        <v>0.37708333333333333</v>
      </c>
      <c r="I28" s="159"/>
      <c r="J28" t="s">
        <v>0</v>
      </c>
      <c r="K28" s="3"/>
    </row>
    <row r="29" spans="1:12" x14ac:dyDescent="0.2">
      <c r="A29" s="53">
        <v>5</v>
      </c>
      <c r="B29" s="54" t="s">
        <v>33</v>
      </c>
      <c r="C29" s="45"/>
      <c r="D29" s="43">
        <v>1.65</v>
      </c>
      <c r="E29" s="43">
        <f>C28+D29</f>
        <v>13.22</v>
      </c>
      <c r="F29" s="34">
        <v>1.7361111111111112E-2</v>
      </c>
      <c r="G29" s="35">
        <f>E29/F29/24</f>
        <v>31.727999999999998</v>
      </c>
      <c r="H29" s="36">
        <f>+H28+F29</f>
        <v>0.39444444444444443</v>
      </c>
      <c r="I29" s="159"/>
      <c r="J29" s="3"/>
      <c r="L29" s="3"/>
    </row>
    <row r="30" spans="1:12" x14ac:dyDescent="0.2">
      <c r="A30" s="30"/>
      <c r="B30" s="37" t="s">
        <v>40</v>
      </c>
      <c r="C30" s="38">
        <v>14.45</v>
      </c>
      <c r="D30" s="39"/>
      <c r="E30" s="39"/>
      <c r="F30" s="40">
        <v>2.0833333333333333E-3</v>
      </c>
      <c r="G30" s="40"/>
      <c r="H30" s="41">
        <f>H29+F30</f>
        <v>0.39652777777777776</v>
      </c>
      <c r="I30" s="159"/>
    </row>
    <row r="31" spans="1:12" x14ac:dyDescent="0.2">
      <c r="A31" s="53">
        <v>6</v>
      </c>
      <c r="B31" s="55" t="s">
        <v>43</v>
      </c>
      <c r="C31" s="45"/>
      <c r="D31" s="43">
        <v>17.86</v>
      </c>
      <c r="E31" s="43">
        <f>C30+D31</f>
        <v>32.31</v>
      </c>
      <c r="F31" s="34">
        <v>5.5555555555555552E-2</v>
      </c>
      <c r="G31" s="35">
        <f>E31/F31/24</f>
        <v>24.232500000000002</v>
      </c>
      <c r="H31" s="36">
        <f>H30+F31</f>
        <v>0.45208333333333328</v>
      </c>
      <c r="I31" s="159"/>
      <c r="K31" s="3"/>
    </row>
    <row r="32" spans="1:12" x14ac:dyDescent="0.2">
      <c r="A32" s="30"/>
      <c r="B32" s="37" t="s">
        <v>27</v>
      </c>
      <c r="C32" s="38">
        <v>11.57</v>
      </c>
      <c r="D32" s="39"/>
      <c r="E32" s="39"/>
      <c r="F32" s="40">
        <v>2.0833333333333333E-3</v>
      </c>
      <c r="G32" s="40"/>
      <c r="H32" s="41">
        <f>H31+F32</f>
        <v>0.45416666666666661</v>
      </c>
      <c r="I32" s="159"/>
      <c r="J32" s="3" t="s">
        <v>0</v>
      </c>
      <c r="K32" s="3"/>
    </row>
    <row r="33" spans="1:12" x14ac:dyDescent="0.2">
      <c r="A33" s="30" t="s">
        <v>34</v>
      </c>
      <c r="B33" s="42" t="s">
        <v>15</v>
      </c>
      <c r="C33" s="38"/>
      <c r="D33" s="43">
        <v>1.71</v>
      </c>
      <c r="E33" s="43">
        <f>C32+D33</f>
        <v>13.280000000000001</v>
      </c>
      <c r="F33" s="34">
        <v>2.4305555555555556E-2</v>
      </c>
      <c r="G33" s="35">
        <f>E33/F33/24</f>
        <v>22.765714285714285</v>
      </c>
      <c r="H33" s="52">
        <f>H32+F33</f>
        <v>0.47847222222222219</v>
      </c>
      <c r="I33" s="160"/>
    </row>
    <row r="34" spans="1:12" x14ac:dyDescent="0.2">
      <c r="A34" s="103"/>
      <c r="B34" s="104" t="s">
        <v>29</v>
      </c>
      <c r="C34" s="105"/>
      <c r="D34" s="106"/>
      <c r="E34" s="107"/>
      <c r="F34" s="108">
        <v>4.1666666666666664E-2</v>
      </c>
      <c r="G34" s="108"/>
      <c r="H34" s="109"/>
      <c r="I34" s="68"/>
    </row>
    <row r="35" spans="1:12" ht="12.75" customHeight="1" x14ac:dyDescent="0.2">
      <c r="A35" s="30" t="s">
        <v>35</v>
      </c>
      <c r="B35" s="44" t="s">
        <v>31</v>
      </c>
      <c r="C35" s="48"/>
      <c r="D35" s="43"/>
      <c r="E35" s="33"/>
      <c r="F35" s="34"/>
      <c r="G35" s="35"/>
      <c r="H35" s="52">
        <f>H33+F34</f>
        <v>0.52013888888888882</v>
      </c>
      <c r="I35" s="144" t="s">
        <v>52</v>
      </c>
    </row>
    <row r="36" spans="1:12" x14ac:dyDescent="0.2">
      <c r="A36" s="30">
        <v>7</v>
      </c>
      <c r="B36" s="44" t="s">
        <v>33</v>
      </c>
      <c r="C36" s="48"/>
      <c r="D36" s="43">
        <v>2.35</v>
      </c>
      <c r="E36" s="43">
        <f>D36</f>
        <v>2.35</v>
      </c>
      <c r="F36" s="34">
        <v>6.9444444444444441E-3</v>
      </c>
      <c r="G36" s="35">
        <f>E36/F36/24</f>
        <v>14.100000000000001</v>
      </c>
      <c r="H36" s="52">
        <f>H35+F36</f>
        <v>0.52708333333333324</v>
      </c>
      <c r="I36" s="161"/>
      <c r="K36" s="3" t="s">
        <v>0</v>
      </c>
    </row>
    <row r="37" spans="1:12" x14ac:dyDescent="0.2">
      <c r="A37" s="30"/>
      <c r="B37" s="37" t="s">
        <v>36</v>
      </c>
      <c r="C37" s="38">
        <v>20.14</v>
      </c>
      <c r="D37" s="39"/>
      <c r="E37" s="39"/>
      <c r="F37" s="40">
        <v>2.0833333333333333E-3</v>
      </c>
      <c r="G37" s="40"/>
      <c r="H37" s="41">
        <f>H36+F37</f>
        <v>0.52916666666666656</v>
      </c>
      <c r="I37" s="161"/>
      <c r="J37" s="3" t="s">
        <v>0</v>
      </c>
      <c r="K37" s="3" t="s">
        <v>0</v>
      </c>
    </row>
    <row r="38" spans="1:12" x14ac:dyDescent="0.2">
      <c r="A38" s="53">
        <v>8</v>
      </c>
      <c r="B38" s="54" t="s">
        <v>56</v>
      </c>
      <c r="C38" s="45"/>
      <c r="D38" s="43">
        <v>12.13</v>
      </c>
      <c r="E38" s="43">
        <f>C37+D38</f>
        <v>32.270000000000003</v>
      </c>
      <c r="F38" s="34">
        <v>4.0972222222222222E-2</v>
      </c>
      <c r="G38" s="35">
        <f>E38/F38/24</f>
        <v>32.816949152542378</v>
      </c>
      <c r="H38" s="52">
        <f>H37+F38</f>
        <v>0.57013888888888875</v>
      </c>
      <c r="I38" s="161"/>
      <c r="J38" s="3" t="s">
        <v>0</v>
      </c>
      <c r="K38" s="3" t="s">
        <v>0</v>
      </c>
    </row>
    <row r="39" spans="1:12" x14ac:dyDescent="0.2">
      <c r="A39" s="30"/>
      <c r="B39" s="47" t="s">
        <v>45</v>
      </c>
      <c r="C39" s="38">
        <v>9</v>
      </c>
      <c r="D39" s="39"/>
      <c r="E39" s="39"/>
      <c r="F39" s="40">
        <v>2.0833333333333333E-3</v>
      </c>
      <c r="G39" s="40"/>
      <c r="H39" s="41">
        <f>H38+F39</f>
        <v>0.57222222222222208</v>
      </c>
      <c r="I39" s="161"/>
      <c r="J39" s="3" t="s">
        <v>0</v>
      </c>
      <c r="K39" s="3" t="s">
        <v>0</v>
      </c>
      <c r="L39" s="3" t="s">
        <v>0</v>
      </c>
    </row>
    <row r="40" spans="1:12" x14ac:dyDescent="0.2">
      <c r="A40" s="30" t="s">
        <v>59</v>
      </c>
      <c r="B40" s="42" t="s">
        <v>19</v>
      </c>
      <c r="C40" s="38"/>
      <c r="D40" s="43">
        <v>3.46</v>
      </c>
      <c r="E40" s="43">
        <f>D40+C39</f>
        <v>12.46</v>
      </c>
      <c r="F40" s="34">
        <v>1.7361111111111112E-2</v>
      </c>
      <c r="G40" s="35">
        <f>E40/F40/24</f>
        <v>29.904</v>
      </c>
      <c r="H40" s="52">
        <f>H39+F40</f>
        <v>0.58958333333333324</v>
      </c>
      <c r="I40" s="162"/>
      <c r="K40" s="3"/>
      <c r="L40" s="3"/>
    </row>
    <row r="41" spans="1:12" x14ac:dyDescent="0.2">
      <c r="A41" s="141"/>
      <c r="B41" s="104" t="s">
        <v>30</v>
      </c>
      <c r="C41" s="105"/>
      <c r="D41" s="106"/>
      <c r="E41" s="107"/>
      <c r="F41" s="108">
        <v>3.125E-2</v>
      </c>
      <c r="G41" s="108"/>
      <c r="H41" s="109"/>
      <c r="I41" s="140"/>
      <c r="K41" s="3" t="s">
        <v>0</v>
      </c>
      <c r="L41" s="3"/>
    </row>
    <row r="42" spans="1:12" x14ac:dyDescent="0.2">
      <c r="A42" s="30" t="s">
        <v>60</v>
      </c>
      <c r="B42" s="44" t="s">
        <v>32</v>
      </c>
      <c r="C42" s="48"/>
      <c r="D42" s="43"/>
      <c r="E42" s="33"/>
      <c r="F42" s="34"/>
      <c r="G42" s="35"/>
      <c r="H42" s="52">
        <f>H40+F41</f>
        <v>0.62083333333333324</v>
      </c>
      <c r="I42" s="144" t="s">
        <v>6</v>
      </c>
      <c r="K42" s="3"/>
      <c r="L42" s="3"/>
    </row>
    <row r="43" spans="1:12" x14ac:dyDescent="0.2">
      <c r="A43" s="30">
        <v>9</v>
      </c>
      <c r="B43" s="44" t="s">
        <v>33</v>
      </c>
      <c r="C43" s="48"/>
      <c r="D43" s="43">
        <v>2.35</v>
      </c>
      <c r="E43" s="43">
        <f>D43</f>
        <v>2.35</v>
      </c>
      <c r="F43" s="34">
        <v>6.9444444444444441E-3</v>
      </c>
      <c r="G43" s="35">
        <f>E43/F43/24</f>
        <v>14.100000000000001</v>
      </c>
      <c r="H43" s="52">
        <f>H42+F43</f>
        <v>0.62777777777777766</v>
      </c>
      <c r="I43" s="161"/>
      <c r="K43" s="3"/>
      <c r="L43" s="3"/>
    </row>
    <row r="44" spans="1:12" x14ac:dyDescent="0.2">
      <c r="A44" s="30"/>
      <c r="B44" s="47" t="s">
        <v>37</v>
      </c>
      <c r="C44" s="38">
        <v>20.14</v>
      </c>
      <c r="D44" s="39"/>
      <c r="E44" s="39"/>
      <c r="F44" s="40">
        <v>2.0833333333333333E-3</v>
      </c>
      <c r="G44" s="40"/>
      <c r="H44" s="36">
        <f>H43+F44</f>
        <v>0.62986111111111098</v>
      </c>
      <c r="I44" s="161"/>
      <c r="K44" s="3" t="s">
        <v>0</v>
      </c>
      <c r="L44" s="3"/>
    </row>
    <row r="45" spans="1:12" x14ac:dyDescent="0.2">
      <c r="A45" s="53">
        <v>10</v>
      </c>
      <c r="B45" s="54" t="s">
        <v>56</v>
      </c>
      <c r="C45" s="45"/>
      <c r="D45" s="43">
        <v>12.13</v>
      </c>
      <c r="E45" s="33">
        <f>D45+C44</f>
        <v>32.270000000000003</v>
      </c>
      <c r="F45" s="34">
        <v>4.0972222222222222E-2</v>
      </c>
      <c r="G45" s="35">
        <f>E45/F45/24</f>
        <v>32.816949152542378</v>
      </c>
      <c r="H45" s="36">
        <f>H44+F45</f>
        <v>0.67083333333333317</v>
      </c>
      <c r="I45" s="161"/>
      <c r="J45" t="s">
        <v>0</v>
      </c>
      <c r="K45" s="3" t="s">
        <v>0</v>
      </c>
    </row>
    <row r="46" spans="1:12" x14ac:dyDescent="0.2">
      <c r="A46" s="30"/>
      <c r="B46" s="47" t="s">
        <v>46</v>
      </c>
      <c r="C46" s="38">
        <v>9</v>
      </c>
      <c r="D46" s="39"/>
      <c r="E46" s="39"/>
      <c r="F46" s="40">
        <v>2.0833333333333333E-3</v>
      </c>
      <c r="G46" s="40"/>
      <c r="H46" s="41">
        <f>H45+F46</f>
        <v>0.6729166666666665</v>
      </c>
      <c r="I46" s="161"/>
      <c r="K46" s="3" t="s">
        <v>0</v>
      </c>
    </row>
    <row r="47" spans="1:12" x14ac:dyDescent="0.2">
      <c r="A47" s="74" t="s">
        <v>62</v>
      </c>
      <c r="B47" s="44" t="s">
        <v>68</v>
      </c>
      <c r="C47" s="45"/>
      <c r="D47" s="43">
        <v>17.52</v>
      </c>
      <c r="E47" s="33">
        <f>D47+C46</f>
        <v>26.52</v>
      </c>
      <c r="F47" s="34">
        <v>4.1666666666666664E-2</v>
      </c>
      <c r="G47" s="35">
        <f>E47/F47/24</f>
        <v>26.52</v>
      </c>
      <c r="H47" s="52">
        <f>H46+F47</f>
        <v>0.71458333333333313</v>
      </c>
      <c r="I47" s="162"/>
    </row>
    <row r="48" spans="1:12" x14ac:dyDescent="0.2">
      <c r="A48" s="102"/>
      <c r="B48" s="97" t="s">
        <v>63</v>
      </c>
      <c r="C48" s="98">
        <f>+C39+C37+C30+C28+C46+C44+C32</f>
        <v>95.87</v>
      </c>
      <c r="D48" s="99">
        <f>+ D47+D45+D38+D40+D29+D31+D36+D33+D43</f>
        <v>71.159999999999982</v>
      </c>
      <c r="E48" s="99">
        <f>+E47+E45+E38+E40+E29+E31+E36+E33+E43</f>
        <v>167.03</v>
      </c>
      <c r="F48" s="100">
        <f>C48/E48</f>
        <v>0.57396874812907861</v>
      </c>
      <c r="G48" s="100"/>
      <c r="H48" s="101">
        <f>H47-H27</f>
        <v>0.33958333333333313</v>
      </c>
      <c r="I48" s="68"/>
      <c r="K48" s="3" t="s">
        <v>0</v>
      </c>
    </row>
    <row r="49" spans="1:12" ht="22.5" customHeight="1" x14ac:dyDescent="0.2">
      <c r="A49" s="14"/>
      <c r="B49" s="15"/>
      <c r="C49" s="16"/>
      <c r="D49" s="17"/>
      <c r="E49" s="24" t="s">
        <v>0</v>
      </c>
      <c r="F49" s="25" t="s">
        <v>0</v>
      </c>
      <c r="G49" s="25"/>
      <c r="H49" s="19"/>
      <c r="I49" s="20"/>
      <c r="J49" s="3" t="s">
        <v>0</v>
      </c>
    </row>
    <row r="50" spans="1:12" ht="10.5" customHeight="1" x14ac:dyDescent="0.2">
      <c r="A50" s="27"/>
      <c r="E50" s="94" t="s">
        <v>96</v>
      </c>
      <c r="F50" s="95"/>
      <c r="G50" s="95"/>
      <c r="H50" s="96"/>
      <c r="I50" s="96"/>
    </row>
    <row r="51" spans="1:12" x14ac:dyDescent="0.2">
      <c r="A51" s="150" t="s">
        <v>86</v>
      </c>
      <c r="B51" s="156"/>
      <c r="C51" s="156"/>
      <c r="D51" s="156"/>
      <c r="E51" s="156"/>
      <c r="F51" s="156"/>
      <c r="G51" s="156"/>
      <c r="H51" s="156"/>
      <c r="I51" s="157"/>
    </row>
    <row r="52" spans="1:12" ht="25.5" customHeight="1" x14ac:dyDescent="0.2">
      <c r="A52" s="59" t="s">
        <v>8</v>
      </c>
      <c r="B52" s="60" t="s">
        <v>9</v>
      </c>
      <c r="C52" s="60" t="s">
        <v>13</v>
      </c>
      <c r="D52" s="60" t="s">
        <v>10</v>
      </c>
      <c r="E52" s="60" t="s">
        <v>1</v>
      </c>
      <c r="F52" s="60" t="s">
        <v>11</v>
      </c>
      <c r="G52" s="60" t="s">
        <v>16</v>
      </c>
      <c r="H52" s="61" t="s">
        <v>12</v>
      </c>
      <c r="I52" s="12"/>
      <c r="J52" s="3" t="s">
        <v>0</v>
      </c>
    </row>
    <row r="53" spans="1:12" ht="12.6" customHeight="1" x14ac:dyDescent="0.2">
      <c r="A53" s="73">
        <v>11</v>
      </c>
      <c r="B53" s="62" t="s">
        <v>69</v>
      </c>
      <c r="C53" s="63"/>
      <c r="D53" s="64"/>
      <c r="E53" s="64"/>
      <c r="F53" s="65"/>
      <c r="G53" s="65"/>
      <c r="H53" s="66">
        <v>0.375</v>
      </c>
      <c r="I53" s="144" t="s">
        <v>25</v>
      </c>
    </row>
    <row r="54" spans="1:12" ht="12.6" customHeight="1" x14ac:dyDescent="0.2">
      <c r="A54" s="30"/>
      <c r="B54" s="37" t="s">
        <v>47</v>
      </c>
      <c r="C54" s="38">
        <v>11.57</v>
      </c>
      <c r="D54" s="39"/>
      <c r="E54" s="39"/>
      <c r="F54" s="40">
        <v>2.0833333333333333E-3</v>
      </c>
      <c r="G54" s="40"/>
      <c r="H54" s="41">
        <f t="shared" ref="H54:H59" si="0">H53+F54</f>
        <v>0.37708333333333333</v>
      </c>
      <c r="I54" s="161"/>
    </row>
    <row r="55" spans="1:12" ht="12.6" customHeight="1" x14ac:dyDescent="0.2">
      <c r="A55" s="53">
        <v>12</v>
      </c>
      <c r="B55" s="54" t="s">
        <v>33</v>
      </c>
      <c r="C55" s="45"/>
      <c r="D55" s="43">
        <v>3.9</v>
      </c>
      <c r="E55" s="43">
        <f>D55+C54</f>
        <v>15.47</v>
      </c>
      <c r="F55" s="34">
        <v>2.4305555555555556E-2</v>
      </c>
      <c r="G55" s="35">
        <f>E55/F55/24</f>
        <v>26.52</v>
      </c>
      <c r="H55" s="36">
        <f t="shared" si="0"/>
        <v>0.40138888888888891</v>
      </c>
      <c r="I55" s="161"/>
    </row>
    <row r="56" spans="1:12" x14ac:dyDescent="0.2">
      <c r="A56" s="30"/>
      <c r="B56" s="47" t="s">
        <v>48</v>
      </c>
      <c r="C56" s="38">
        <v>9</v>
      </c>
      <c r="D56" s="39"/>
      <c r="E56" s="39"/>
      <c r="F56" s="40">
        <v>2.0833333333333333E-3</v>
      </c>
      <c r="G56" s="40"/>
      <c r="H56" s="41">
        <f t="shared" si="0"/>
        <v>0.40347222222222223</v>
      </c>
      <c r="I56" s="161"/>
    </row>
    <row r="57" spans="1:12" ht="12.6" customHeight="1" x14ac:dyDescent="0.2">
      <c r="A57" s="53">
        <v>13</v>
      </c>
      <c r="B57" s="55" t="s">
        <v>57</v>
      </c>
      <c r="C57" s="45"/>
      <c r="D57" s="43">
        <v>12.13</v>
      </c>
      <c r="E57" s="43">
        <f>C56+D57</f>
        <v>21.130000000000003</v>
      </c>
      <c r="F57" s="34">
        <v>2.7777777777777776E-2</v>
      </c>
      <c r="G57" s="35">
        <f>E57/F57/24</f>
        <v>31.695000000000007</v>
      </c>
      <c r="H57" s="36">
        <f t="shared" si="0"/>
        <v>0.43125000000000002</v>
      </c>
      <c r="I57" s="161"/>
      <c r="K57" t="s">
        <v>0</v>
      </c>
      <c r="L57" t="s">
        <v>0</v>
      </c>
    </row>
    <row r="58" spans="1:12" x14ac:dyDescent="0.2">
      <c r="A58" s="30"/>
      <c r="B58" s="47" t="s">
        <v>49</v>
      </c>
      <c r="C58" s="38">
        <v>20.14</v>
      </c>
      <c r="D58" s="39"/>
      <c r="E58" s="39"/>
      <c r="F58" s="40">
        <v>2.0833333333333333E-3</v>
      </c>
      <c r="G58" s="40"/>
      <c r="H58" s="41">
        <f t="shared" si="0"/>
        <v>0.43333333333333335</v>
      </c>
      <c r="I58" s="161"/>
      <c r="K58" s="3" t="s">
        <v>0</v>
      </c>
    </row>
    <row r="59" spans="1:12" x14ac:dyDescent="0.2">
      <c r="A59" s="30" t="s">
        <v>20</v>
      </c>
      <c r="B59" s="42" t="s">
        <v>66</v>
      </c>
      <c r="C59" s="45"/>
      <c r="D59" s="43">
        <v>3.52</v>
      </c>
      <c r="E59" s="43">
        <f>C58+D59</f>
        <v>23.66</v>
      </c>
      <c r="F59" s="34">
        <v>3.8194444444444441E-2</v>
      </c>
      <c r="G59" s="35">
        <f>E59/F59/24</f>
        <v>25.810909090909092</v>
      </c>
      <c r="H59" s="36">
        <f t="shared" si="0"/>
        <v>0.47152777777777777</v>
      </c>
      <c r="I59" s="162"/>
      <c r="K59" s="3"/>
      <c r="L59" t="s">
        <v>0</v>
      </c>
    </row>
    <row r="60" spans="1:12" x14ac:dyDescent="0.2">
      <c r="A60" s="103"/>
      <c r="B60" s="104" t="s">
        <v>61</v>
      </c>
      <c r="C60" s="105"/>
      <c r="D60" s="106"/>
      <c r="E60" s="107"/>
      <c r="F60" s="108">
        <v>5.5555555555555552E-2</v>
      </c>
      <c r="G60" s="108"/>
      <c r="H60" s="109"/>
      <c r="I60" s="68"/>
      <c r="K60" s="3" t="s">
        <v>0</v>
      </c>
    </row>
    <row r="61" spans="1:12" x14ac:dyDescent="0.2">
      <c r="A61" s="30" t="s">
        <v>21</v>
      </c>
      <c r="B61" s="44" t="s">
        <v>67</v>
      </c>
      <c r="C61" s="45"/>
      <c r="D61" s="43"/>
      <c r="E61" s="43"/>
      <c r="F61" s="34"/>
      <c r="G61" s="34"/>
      <c r="H61" s="36">
        <f>H59+F60</f>
        <v>0.52708333333333335</v>
      </c>
      <c r="I61" s="144" t="s">
        <v>64</v>
      </c>
      <c r="K61" s="3" t="s">
        <v>0</v>
      </c>
    </row>
    <row r="62" spans="1:12" x14ac:dyDescent="0.2">
      <c r="A62" s="53">
        <v>14</v>
      </c>
      <c r="B62" s="54" t="s">
        <v>33</v>
      </c>
      <c r="C62" s="45"/>
      <c r="D62" s="43">
        <v>2.35</v>
      </c>
      <c r="E62" s="43">
        <f>D62</f>
        <v>2.35</v>
      </c>
      <c r="F62" s="34">
        <v>6.9444444444444441E-3</v>
      </c>
      <c r="G62" s="35">
        <f>E62/F62/24</f>
        <v>14.100000000000001</v>
      </c>
      <c r="H62" s="36">
        <f t="shared" ref="H62:H68" si="1">H61+F62</f>
        <v>0.53402777777777777</v>
      </c>
      <c r="I62" s="163"/>
      <c r="J62" s="3" t="s">
        <v>0</v>
      </c>
      <c r="L62" s="3" t="s">
        <v>0</v>
      </c>
    </row>
    <row r="63" spans="1:12" x14ac:dyDescent="0.2">
      <c r="A63" s="30"/>
      <c r="B63" s="47" t="s">
        <v>58</v>
      </c>
      <c r="C63" s="38">
        <v>9</v>
      </c>
      <c r="D63" s="39"/>
      <c r="E63" s="39"/>
      <c r="F63" s="40">
        <v>2.0833333333333333E-3</v>
      </c>
      <c r="G63" s="40"/>
      <c r="H63" s="41">
        <f t="shared" si="1"/>
        <v>0.53611111111111109</v>
      </c>
      <c r="I63" s="163"/>
    </row>
    <row r="64" spans="1:12" x14ac:dyDescent="0.2">
      <c r="A64" s="53">
        <v>15</v>
      </c>
      <c r="B64" s="55" t="s">
        <v>57</v>
      </c>
      <c r="C64" s="45"/>
      <c r="D64" s="43">
        <v>12.13</v>
      </c>
      <c r="E64" s="43">
        <f>C63+D64</f>
        <v>21.130000000000003</v>
      </c>
      <c r="F64" s="34">
        <v>2.7777777777777776E-2</v>
      </c>
      <c r="G64" s="35">
        <f>E64/F64/24</f>
        <v>31.695000000000007</v>
      </c>
      <c r="H64" s="52">
        <f t="shared" si="1"/>
        <v>0.56388888888888888</v>
      </c>
      <c r="I64" s="163"/>
      <c r="J64" s="3" t="s">
        <v>0</v>
      </c>
      <c r="K64" t="s">
        <v>0</v>
      </c>
    </row>
    <row r="65" spans="1:11" x14ac:dyDescent="0.2">
      <c r="A65" s="30"/>
      <c r="B65" s="47" t="s">
        <v>50</v>
      </c>
      <c r="C65" s="38">
        <v>20.14</v>
      </c>
      <c r="D65" s="39"/>
      <c r="E65" s="39"/>
      <c r="F65" s="40">
        <v>2.0833333333333333E-3</v>
      </c>
      <c r="G65" s="40"/>
      <c r="H65" s="41">
        <f t="shared" si="1"/>
        <v>0.56597222222222221</v>
      </c>
      <c r="I65" s="163"/>
      <c r="K65" s="3" t="s">
        <v>0</v>
      </c>
    </row>
    <row r="66" spans="1:11" x14ac:dyDescent="0.2">
      <c r="A66" s="30">
        <v>16</v>
      </c>
      <c r="B66" s="42" t="s">
        <v>39</v>
      </c>
      <c r="C66" s="45"/>
      <c r="D66" s="43">
        <v>3.53</v>
      </c>
      <c r="E66" s="43">
        <f>C65+D66</f>
        <v>23.67</v>
      </c>
      <c r="F66" s="34">
        <v>3.125E-2</v>
      </c>
      <c r="G66" s="35">
        <f>E66/F66/24</f>
        <v>31.560000000000002</v>
      </c>
      <c r="H66" s="52">
        <f t="shared" si="1"/>
        <v>0.59722222222222221</v>
      </c>
      <c r="I66" s="163"/>
    </row>
    <row r="67" spans="1:11" x14ac:dyDescent="0.2">
      <c r="A67" s="30" t="s">
        <v>0</v>
      </c>
      <c r="B67" s="37" t="s">
        <v>55</v>
      </c>
      <c r="C67" s="38">
        <v>14.45</v>
      </c>
      <c r="D67" s="39"/>
      <c r="E67" s="39"/>
      <c r="F67" s="40">
        <v>2.0833333333333333E-3</v>
      </c>
      <c r="G67" s="40"/>
      <c r="H67" s="41">
        <f t="shared" si="1"/>
        <v>0.59930555555555554</v>
      </c>
      <c r="I67" s="163"/>
      <c r="J67" s="3" t="s">
        <v>0</v>
      </c>
      <c r="K67" s="3" t="s">
        <v>0</v>
      </c>
    </row>
    <row r="68" spans="1:11" x14ac:dyDescent="0.2">
      <c r="A68" s="74" t="s">
        <v>38</v>
      </c>
      <c r="B68" s="44" t="s">
        <v>70</v>
      </c>
      <c r="C68" s="45"/>
      <c r="D68" s="43">
        <v>16.649999999999999</v>
      </c>
      <c r="E68" s="43">
        <f>C67+D68</f>
        <v>31.099999999999998</v>
      </c>
      <c r="F68" s="34">
        <v>4.1666666666666664E-2</v>
      </c>
      <c r="G68" s="35">
        <f>E68/F68/24</f>
        <v>31.099999999999998</v>
      </c>
      <c r="H68" s="36">
        <f t="shared" si="1"/>
        <v>0.64097222222222217</v>
      </c>
      <c r="I68" s="164"/>
      <c r="K68" t="s">
        <v>0</v>
      </c>
    </row>
    <row r="69" spans="1:11" x14ac:dyDescent="0.2">
      <c r="A69" s="102"/>
      <c r="B69" s="97" t="s">
        <v>65</v>
      </c>
      <c r="C69" s="98">
        <f>+C58+C56+C67 +C63+C54+C65</f>
        <v>84.3</v>
      </c>
      <c r="D69" s="99">
        <f>D64+D57+D55+D68+D62+D66+D59</f>
        <v>54.210000000000008</v>
      </c>
      <c r="E69" s="99">
        <f>+E64+E57+E55+E68+E62+E66+E59</f>
        <v>138.51</v>
      </c>
      <c r="F69" s="100">
        <f>C69/E69</f>
        <v>0.60862031622265544</v>
      </c>
      <c r="G69" s="100"/>
      <c r="H69" s="101">
        <f>H68-H53</f>
        <v>0.26597222222222217</v>
      </c>
      <c r="I69" s="28"/>
      <c r="K69" s="3" t="s">
        <v>0</v>
      </c>
    </row>
    <row r="70" spans="1:11" x14ac:dyDescent="0.2">
      <c r="A70" s="14"/>
      <c r="B70" s="15"/>
      <c r="C70" s="16"/>
      <c r="D70" s="17"/>
      <c r="E70" s="17"/>
      <c r="F70" s="18"/>
      <c r="G70" s="18"/>
      <c r="H70" s="19"/>
      <c r="I70" s="20"/>
      <c r="J70" t="s">
        <v>0</v>
      </c>
      <c r="K70" t="s">
        <v>0</v>
      </c>
    </row>
    <row r="71" spans="1:11" x14ac:dyDescent="0.2">
      <c r="J71" t="s">
        <v>0</v>
      </c>
      <c r="K71" s="3" t="s">
        <v>0</v>
      </c>
    </row>
    <row r="72" spans="1:11" x14ac:dyDescent="0.2">
      <c r="A72" s="111"/>
      <c r="B72" s="112"/>
      <c r="C72" s="113" t="s">
        <v>17</v>
      </c>
      <c r="D72" s="114" t="s">
        <v>18</v>
      </c>
      <c r="E72" s="115" t="s">
        <v>3</v>
      </c>
      <c r="F72" s="116" t="s">
        <v>4</v>
      </c>
      <c r="G72" s="57"/>
      <c r="H72" s="8"/>
      <c r="I72" s="9"/>
    </row>
    <row r="73" spans="1:11" x14ac:dyDescent="0.2">
      <c r="A73" s="126" t="s">
        <v>91</v>
      </c>
      <c r="B73" s="127"/>
      <c r="C73" s="118">
        <f>C22</f>
        <v>37.989999999999995</v>
      </c>
      <c r="D73" s="119">
        <f>D22</f>
        <v>43.93</v>
      </c>
      <c r="E73" s="119">
        <f>E22</f>
        <v>81.92</v>
      </c>
      <c r="F73" s="120">
        <f>C73/E73</f>
        <v>0.46374511718749994</v>
      </c>
      <c r="G73" s="58"/>
      <c r="H73" s="8" t="s">
        <v>0</v>
      </c>
      <c r="I73" s="9"/>
      <c r="J73" s="3" t="s">
        <v>0</v>
      </c>
      <c r="K73" t="s">
        <v>0</v>
      </c>
    </row>
    <row r="74" spans="1:11" x14ac:dyDescent="0.2">
      <c r="A74" s="129" t="s">
        <v>90</v>
      </c>
      <c r="B74" s="135"/>
      <c r="C74" s="117">
        <f>C48</f>
        <v>95.87</v>
      </c>
      <c r="D74" s="110">
        <f>D48</f>
        <v>71.159999999999982</v>
      </c>
      <c r="E74" s="110">
        <f>C74+D74</f>
        <v>167.02999999999997</v>
      </c>
      <c r="F74" s="121">
        <f>C74/E74</f>
        <v>0.57396874812907872</v>
      </c>
      <c r="G74" s="58"/>
      <c r="H74" s="56" t="s">
        <v>0</v>
      </c>
      <c r="I74" s="9"/>
      <c r="J74" s="26"/>
    </row>
    <row r="75" spans="1:11" x14ac:dyDescent="0.2">
      <c r="A75" s="129" t="s">
        <v>92</v>
      </c>
      <c r="B75" s="135"/>
      <c r="C75" s="117">
        <f>C69</f>
        <v>84.3</v>
      </c>
      <c r="D75" s="110">
        <f>D69</f>
        <v>54.210000000000008</v>
      </c>
      <c r="E75" s="110">
        <f>C75+D75</f>
        <v>138.51</v>
      </c>
      <c r="F75" s="121">
        <f>C75/E75</f>
        <v>0.60862031622265544</v>
      </c>
      <c r="G75" s="58"/>
      <c r="H75" s="56" t="s">
        <v>0</v>
      </c>
      <c r="I75" s="9"/>
    </row>
    <row r="76" spans="1:11" x14ac:dyDescent="0.2">
      <c r="A76" s="136"/>
      <c r="B76" s="128" t="s">
        <v>93</v>
      </c>
      <c r="C76" s="122">
        <f>C73+C74+C75</f>
        <v>218.16000000000003</v>
      </c>
      <c r="D76" s="122">
        <f>D75+D74+D73</f>
        <v>169.29999999999998</v>
      </c>
      <c r="E76" s="122">
        <f>C76+D76</f>
        <v>387.46000000000004</v>
      </c>
      <c r="F76" s="123">
        <f>C76/E76</f>
        <v>0.56305166984979094</v>
      </c>
      <c r="G76" s="58"/>
      <c r="H76" s="8"/>
      <c r="I76" s="9"/>
      <c r="K76" t="s">
        <v>0</v>
      </c>
    </row>
    <row r="77" spans="1:11" ht="6.75" customHeight="1" x14ac:dyDescent="0.2">
      <c r="K77" s="3" t="s">
        <v>0</v>
      </c>
    </row>
    <row r="78" spans="1:11" ht="9" customHeight="1" x14ac:dyDescent="0.2">
      <c r="A78" s="130" t="s">
        <v>88</v>
      </c>
      <c r="B78" s="131"/>
      <c r="C78" s="132"/>
      <c r="D78" s="133"/>
      <c r="E78" s="133"/>
      <c r="F78" s="134"/>
    </row>
    <row r="79" spans="1:11" x14ac:dyDescent="0.2">
      <c r="D79" s="71" t="s">
        <v>0</v>
      </c>
    </row>
  </sheetData>
  <mergeCells count="12">
    <mergeCell ref="A25:I25"/>
    <mergeCell ref="A51:I51"/>
    <mergeCell ref="I27:I33"/>
    <mergeCell ref="I53:I59"/>
    <mergeCell ref="I61:I68"/>
    <mergeCell ref="I35:I40"/>
    <mergeCell ref="I42:I47"/>
    <mergeCell ref="I11:I16"/>
    <mergeCell ref="I18:I21"/>
    <mergeCell ref="A3:I3"/>
    <mergeCell ref="A9:I9"/>
    <mergeCell ref="A2:I2"/>
  </mergeCells>
  <phoneticPr fontId="0" type="noConversion"/>
  <pageMargins left="0.75" right="0.2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ORAR</vt:lpstr>
    </vt:vector>
  </TitlesOfParts>
  <Company>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</dc:creator>
  <cp:lastModifiedBy>PAUL LACOMBE</cp:lastModifiedBy>
  <cp:lastPrinted>2023-12-05T09:32:07Z</cp:lastPrinted>
  <dcterms:created xsi:type="dcterms:W3CDTF">2007-03-10T12:39:08Z</dcterms:created>
  <dcterms:modified xsi:type="dcterms:W3CDTF">2024-01-04T16:39:26Z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